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ril\Documents\Législatives 2024\1er tour\"/>
    </mc:Choice>
  </mc:AlternateContent>
  <bookViews>
    <workbookView xWindow="0" yWindow="0" windowWidth="20136" windowHeight="9336"/>
  </bookViews>
  <sheets>
    <sheet name="Commune" sheetId="7" r:id="rId1"/>
  </sheets>
  <calcPr calcId="162913"/>
</workbook>
</file>

<file path=xl/calcChain.xml><?xml version="1.0" encoding="utf-8"?>
<calcChain xmlns="http://schemas.openxmlformats.org/spreadsheetml/2006/main">
  <c r="R22" i="7" l="1"/>
  <c r="K26" i="7"/>
  <c r="K25" i="7"/>
  <c r="K9" i="7"/>
  <c r="F25" i="7" l="1"/>
  <c r="E25" i="7"/>
  <c r="D25" i="7"/>
  <c r="C25" i="7"/>
  <c r="G24" i="7" l="1"/>
  <c r="G25" i="7" s="1"/>
  <c r="Q26" i="7"/>
  <c r="P26" i="7"/>
  <c r="O26" i="7"/>
  <c r="N26" i="7"/>
  <c r="M26" i="7"/>
  <c r="L26" i="7"/>
  <c r="J26" i="7"/>
  <c r="I26" i="7"/>
  <c r="H26" i="7"/>
  <c r="F26" i="7"/>
  <c r="E26" i="7"/>
  <c r="D26" i="7"/>
  <c r="C26" i="7"/>
  <c r="B26" i="7"/>
  <c r="J25" i="7" l="1"/>
  <c r="O25" i="7"/>
  <c r="R24" i="7"/>
  <c r="L25" i="7"/>
  <c r="P25" i="7"/>
  <c r="H25" i="7"/>
  <c r="M25" i="7"/>
  <c r="Q25" i="7"/>
  <c r="I25" i="7"/>
  <c r="N25" i="7"/>
  <c r="C11" i="7"/>
  <c r="F23" i="7" l="1"/>
  <c r="E23" i="7"/>
  <c r="D23" i="7"/>
  <c r="C23" i="7"/>
  <c r="G22" i="7"/>
  <c r="K23" i="7" s="1"/>
  <c r="F21" i="7"/>
  <c r="E21" i="7"/>
  <c r="D21" i="7"/>
  <c r="C21" i="7"/>
  <c r="G20" i="7"/>
  <c r="K21" i="7" s="1"/>
  <c r="F19" i="7"/>
  <c r="E19" i="7"/>
  <c r="D19" i="7"/>
  <c r="C19" i="7"/>
  <c r="G18" i="7"/>
  <c r="K19" i="7" s="1"/>
  <c r="F17" i="7"/>
  <c r="E17" i="7"/>
  <c r="D17" i="7"/>
  <c r="C17" i="7"/>
  <c r="G16" i="7"/>
  <c r="K17" i="7" s="1"/>
  <c r="F15" i="7"/>
  <c r="E15" i="7"/>
  <c r="D15" i="7"/>
  <c r="C15" i="7"/>
  <c r="G14" i="7"/>
  <c r="K15" i="7" s="1"/>
  <c r="F13" i="7"/>
  <c r="E13" i="7"/>
  <c r="D13" i="7"/>
  <c r="C13" i="7"/>
  <c r="G12" i="7"/>
  <c r="F11" i="7"/>
  <c r="E11" i="7"/>
  <c r="D11" i="7"/>
  <c r="G10" i="7"/>
  <c r="K11" i="7" s="1"/>
  <c r="F9" i="7"/>
  <c r="E9" i="7"/>
  <c r="D9" i="7"/>
  <c r="C9" i="7"/>
  <c r="G8" i="7"/>
  <c r="F7" i="7"/>
  <c r="E7" i="7"/>
  <c r="D7" i="7"/>
  <c r="C7" i="7"/>
  <c r="G6" i="7"/>
  <c r="K7" i="7" s="1"/>
  <c r="O13" i="7" l="1"/>
  <c r="K13" i="7"/>
  <c r="Q7" i="7"/>
  <c r="G26" i="7"/>
  <c r="L15" i="7"/>
  <c r="P15" i="7"/>
  <c r="P23" i="7"/>
  <c r="G11" i="7"/>
  <c r="G19" i="7"/>
  <c r="G7" i="7"/>
  <c r="L11" i="7"/>
  <c r="L19" i="7"/>
  <c r="E27" i="7"/>
  <c r="P11" i="7"/>
  <c r="G15" i="7"/>
  <c r="P19" i="7"/>
  <c r="G23" i="7"/>
  <c r="P7" i="7"/>
  <c r="L7" i="7"/>
  <c r="F27" i="7"/>
  <c r="H7" i="7"/>
  <c r="M11" i="7"/>
  <c r="H15" i="7"/>
  <c r="Q15" i="7"/>
  <c r="M19" i="7"/>
  <c r="H23" i="7"/>
  <c r="Q23" i="7"/>
  <c r="L23" i="7"/>
  <c r="D27" i="7"/>
  <c r="M7" i="7"/>
  <c r="H11" i="7"/>
  <c r="Q11" i="7"/>
  <c r="M15" i="7"/>
  <c r="H19" i="7"/>
  <c r="Q19" i="7"/>
  <c r="M23" i="7"/>
  <c r="I9" i="7"/>
  <c r="I13" i="7"/>
  <c r="O9" i="7"/>
  <c r="R16" i="7"/>
  <c r="O17" i="7"/>
  <c r="O21" i="7"/>
  <c r="I7" i="7"/>
  <c r="N7" i="7"/>
  <c r="G9" i="7"/>
  <c r="L9" i="7"/>
  <c r="P9" i="7"/>
  <c r="I11" i="7"/>
  <c r="N11" i="7"/>
  <c r="G13" i="7"/>
  <c r="L13" i="7"/>
  <c r="P13" i="7"/>
  <c r="I15" i="7"/>
  <c r="N15" i="7"/>
  <c r="G17" i="7"/>
  <c r="L17" i="7"/>
  <c r="P17" i="7"/>
  <c r="I19" i="7"/>
  <c r="N19" i="7"/>
  <c r="G21" i="7"/>
  <c r="L21" i="7"/>
  <c r="P21" i="7"/>
  <c r="I23" i="7"/>
  <c r="N23" i="7"/>
  <c r="C27" i="7"/>
  <c r="R8" i="7"/>
  <c r="J9" i="7"/>
  <c r="J13" i="7"/>
  <c r="J17" i="7"/>
  <c r="J21" i="7"/>
  <c r="R6" i="7"/>
  <c r="J7" i="7"/>
  <c r="O7" i="7"/>
  <c r="H9" i="7"/>
  <c r="M9" i="7"/>
  <c r="Q9" i="7"/>
  <c r="R10" i="7"/>
  <c r="J11" i="7"/>
  <c r="O11" i="7"/>
  <c r="H13" i="7"/>
  <c r="M13" i="7"/>
  <c r="Q13" i="7"/>
  <c r="R14" i="7"/>
  <c r="J15" i="7"/>
  <c r="O15" i="7"/>
  <c r="H17" i="7"/>
  <c r="M17" i="7"/>
  <c r="Q17" i="7"/>
  <c r="R18" i="7"/>
  <c r="J19" i="7"/>
  <c r="O19" i="7"/>
  <c r="H21" i="7"/>
  <c r="M21" i="7"/>
  <c r="Q21" i="7"/>
  <c r="J23" i="7"/>
  <c r="O23" i="7"/>
  <c r="N13" i="7"/>
  <c r="I17" i="7"/>
  <c r="N17" i="7"/>
  <c r="I21" i="7"/>
  <c r="N21" i="7"/>
  <c r="N9" i="7"/>
  <c r="R12" i="7"/>
  <c r="R20" i="7"/>
  <c r="O27" i="7" l="1"/>
  <c r="K27" i="7"/>
  <c r="G27" i="7"/>
  <c r="H27" i="7"/>
  <c r="I27" i="7"/>
  <c r="R26" i="7"/>
  <c r="L27" i="7"/>
  <c r="M27" i="7"/>
  <c r="N27" i="7"/>
  <c r="J27" i="7"/>
  <c r="P27" i="7"/>
  <c r="Q27" i="7"/>
</calcChain>
</file>

<file path=xl/sharedStrings.xml><?xml version="1.0" encoding="utf-8"?>
<sst xmlns="http://schemas.openxmlformats.org/spreadsheetml/2006/main" count="31" uniqueCount="31">
  <si>
    <t>Bureaux</t>
  </si>
  <si>
    <t>Nbre
d'électeurs
inscrits</t>
  </si>
  <si>
    <t>Bulletins
nuls</t>
  </si>
  <si>
    <t>Suffrage
 exprimés</t>
  </si>
  <si>
    <t>01
Mairie</t>
  </si>
  <si>
    <t>04
Mairie</t>
  </si>
  <si>
    <t>02
Camus</t>
  </si>
  <si>
    <t>03
Cassan</t>
  </si>
  <si>
    <t>05
Garenne</t>
  </si>
  <si>
    <t>06
Amitié</t>
  </si>
  <si>
    <t>07
Faisanderie</t>
  </si>
  <si>
    <t>08
Amitié</t>
  </si>
  <si>
    <t>09
Faisanderie</t>
  </si>
  <si>
    <t>%</t>
  </si>
  <si>
    <t>TOTAL</t>
  </si>
  <si>
    <t>Guillaume VUILLETET</t>
  </si>
  <si>
    <t>Bulletins
blancs (dont vides)</t>
  </si>
  <si>
    <t>Bulletins trouvés dans l'urne</t>
  </si>
  <si>
    <t>Emarg.
Constatés</t>
  </si>
  <si>
    <t>Frédéric PAIN</t>
  </si>
  <si>
    <t>Eric CASSAN</t>
  </si>
  <si>
    <t>Philippe CHANZY</t>
  </si>
  <si>
    <t>Camus</t>
  </si>
  <si>
    <t>ELECTIONS LEGISLATIVES DES 30 JUIN ET 7 JUILLET 2024</t>
  </si>
  <si>
    <t>SUFFRAGES EXPRIMÉS A L'ISLE-ADAM LE 30 JUIN 2024 - 1er tour</t>
  </si>
  <si>
    <t>Alvin IVANAJ</t>
  </si>
  <si>
    <t>Nadedja REMY</t>
  </si>
  <si>
    <t>Danièle LESSAINT</t>
  </si>
  <si>
    <t>Stéphane GAULTIER</t>
  </si>
  <si>
    <t>Brahim OUBAIROUK</t>
  </si>
  <si>
    <t>Ayda HADIZADEH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</si>
</sst>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b/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Alignment="1">
      <alignment horizontal="center" vertical="center"/>
    </xf>
    <xf numFmtId="10" fontId="3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0" fontId="10" fillId="0" borderId="8" xfId="1" applyNumberFormat="1" applyFont="1" applyFill="1" applyBorder="1" applyAlignment="1">
      <alignment horizontal="center" vertical="center"/>
    </xf>
    <xf numFmtId="10" fontId="10" fillId="0" borderId="9" xfId="1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0" fillId="0" borderId="8" xfId="0" applyFont="1" applyBorder="1"/>
    <xf numFmtId="10" fontId="3" fillId="0" borderId="8" xfId="1" applyNumberFormat="1" applyFont="1" applyFill="1" applyBorder="1" applyAlignment="1">
      <alignment horizontal="center" vertical="center"/>
    </xf>
    <xf numFmtId="10" fontId="3" fillId="0" borderId="9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1" fontId="9" fillId="0" borderId="3" xfId="0" applyNumberFormat="1" applyFont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" fontId="3" fillId="0" borderId="1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9"/>
  <sheetViews>
    <sheetView tabSelected="1" zoomScaleNormal="100" workbookViewId="0">
      <selection activeCell="B4" sqref="B4"/>
    </sheetView>
  </sheetViews>
  <sheetFormatPr baseColWidth="10" defaultRowHeight="14.4" x14ac:dyDescent="0.3"/>
  <cols>
    <col min="1" max="1" width="10.77734375" customWidth="1"/>
    <col min="2" max="3" width="7.77734375" customWidth="1"/>
    <col min="4" max="4" width="7.6640625" customWidth="1"/>
    <col min="5" max="7" width="7.77734375" customWidth="1"/>
    <col min="8" max="17" width="10.77734375" customWidth="1"/>
  </cols>
  <sheetData>
    <row r="2" spans="1:18" ht="18" x14ac:dyDescent="0.35">
      <c r="A2" s="26" t="s">
        <v>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18" x14ac:dyDescent="0.35">
      <c r="A3" s="27" t="s">
        <v>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8" ht="18.600000000000001" thickBo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25"/>
      <c r="L4" s="3"/>
      <c r="M4" s="3"/>
      <c r="N4" s="3"/>
      <c r="O4" s="3"/>
      <c r="P4" s="3"/>
      <c r="Q4" s="3"/>
    </row>
    <row r="5" spans="1:18" ht="84" thickBot="1" x14ac:dyDescent="0.35">
      <c r="A5" s="17" t="s">
        <v>0</v>
      </c>
      <c r="B5" s="18" t="s">
        <v>1</v>
      </c>
      <c r="C5" s="18" t="s">
        <v>18</v>
      </c>
      <c r="D5" s="18" t="s">
        <v>17</v>
      </c>
      <c r="E5" s="18" t="s">
        <v>2</v>
      </c>
      <c r="F5" s="18" t="s">
        <v>16</v>
      </c>
      <c r="G5" s="18" t="s">
        <v>3</v>
      </c>
      <c r="H5" s="19" t="s">
        <v>25</v>
      </c>
      <c r="I5" s="19" t="s">
        <v>26</v>
      </c>
      <c r="J5" s="19" t="s">
        <v>27</v>
      </c>
      <c r="K5" s="19" t="s">
        <v>29</v>
      </c>
      <c r="L5" s="19" t="s">
        <v>28</v>
      </c>
      <c r="M5" s="19" t="s">
        <v>30</v>
      </c>
      <c r="N5" s="19" t="s">
        <v>20</v>
      </c>
      <c r="O5" s="19" t="s">
        <v>19</v>
      </c>
      <c r="P5" s="19" t="s">
        <v>21</v>
      </c>
      <c r="Q5" s="20" t="s">
        <v>15</v>
      </c>
    </row>
    <row r="6" spans="1:18" ht="19.95" customHeight="1" x14ac:dyDescent="0.3">
      <c r="A6" s="28" t="s">
        <v>4</v>
      </c>
      <c r="B6" s="30">
        <v>981</v>
      </c>
      <c r="C6" s="4">
        <v>721</v>
      </c>
      <c r="D6" s="4">
        <v>721</v>
      </c>
      <c r="E6" s="4">
        <v>6</v>
      </c>
      <c r="F6" s="4">
        <v>11</v>
      </c>
      <c r="G6" s="5">
        <f t="shared" ref="G6:G20" si="0">D6-E6-F6</f>
        <v>704</v>
      </c>
      <c r="H6" s="6">
        <v>6</v>
      </c>
      <c r="I6" s="6">
        <v>226</v>
      </c>
      <c r="J6" s="6">
        <v>0</v>
      </c>
      <c r="K6" s="6">
        <v>4</v>
      </c>
      <c r="L6" s="6">
        <v>0</v>
      </c>
      <c r="M6" s="7">
        <v>136</v>
      </c>
      <c r="N6" s="7">
        <v>5</v>
      </c>
      <c r="O6" s="7">
        <v>85</v>
      </c>
      <c r="P6" s="7">
        <v>13</v>
      </c>
      <c r="Q6" s="8">
        <v>229</v>
      </c>
      <c r="R6" s="1" t="str">
        <f>IF(SUM(H6:Q6)&lt;&gt;G6,"ERREUR","")</f>
        <v/>
      </c>
    </row>
    <row r="7" spans="1:18" ht="19.95" customHeight="1" thickBot="1" x14ac:dyDescent="0.35">
      <c r="A7" s="29"/>
      <c r="B7" s="31"/>
      <c r="C7" s="9">
        <f>C6/B6</f>
        <v>0.7349643221202854</v>
      </c>
      <c r="D7" s="9">
        <f>D6/B6</f>
        <v>0.7349643221202854</v>
      </c>
      <c r="E7" s="9">
        <f>E6/C6</f>
        <v>8.321775312066574E-3</v>
      </c>
      <c r="F7" s="9">
        <f>F6/C6</f>
        <v>1.5256588072122053E-2</v>
      </c>
      <c r="G7" s="9">
        <f>G6/B6</f>
        <v>0.71763506625891949</v>
      </c>
      <c r="H7" s="9">
        <f>H6/G6</f>
        <v>8.5227272727272721E-3</v>
      </c>
      <c r="I7" s="9">
        <f>I6/G6</f>
        <v>0.32102272727272729</v>
      </c>
      <c r="J7" s="9">
        <f>J6/G6</f>
        <v>0</v>
      </c>
      <c r="K7" s="9">
        <f>K6/G6</f>
        <v>5.681818181818182E-3</v>
      </c>
      <c r="L7" s="9">
        <f>L6/G6</f>
        <v>0</v>
      </c>
      <c r="M7" s="9">
        <f>M6/G6</f>
        <v>0.19318181818181818</v>
      </c>
      <c r="N7" s="9">
        <f>N6/G6</f>
        <v>7.102272727272727E-3</v>
      </c>
      <c r="O7" s="9">
        <f>O6/G6</f>
        <v>0.12073863636363637</v>
      </c>
      <c r="P7" s="9">
        <f>P6/G6</f>
        <v>1.8465909090909092E-2</v>
      </c>
      <c r="Q7" s="10">
        <f>Q6/G6</f>
        <v>0.32528409090909088</v>
      </c>
      <c r="R7" s="1"/>
    </row>
    <row r="8" spans="1:18" ht="19.95" customHeight="1" x14ac:dyDescent="0.3">
      <c r="A8" s="28" t="s">
        <v>6</v>
      </c>
      <c r="B8" s="30">
        <v>1015</v>
      </c>
      <c r="C8" s="4">
        <v>721</v>
      </c>
      <c r="D8" s="4">
        <v>721</v>
      </c>
      <c r="E8" s="4">
        <v>4</v>
      </c>
      <c r="F8" s="4">
        <v>16</v>
      </c>
      <c r="G8" s="5">
        <f t="shared" si="0"/>
        <v>701</v>
      </c>
      <c r="H8" s="6">
        <v>5</v>
      </c>
      <c r="I8" s="6">
        <v>255</v>
      </c>
      <c r="J8" s="6">
        <v>0</v>
      </c>
      <c r="K8" s="6">
        <v>15</v>
      </c>
      <c r="L8" s="6">
        <v>0</v>
      </c>
      <c r="M8" s="7">
        <v>145</v>
      </c>
      <c r="N8" s="7">
        <v>6</v>
      </c>
      <c r="O8" s="7">
        <v>68</v>
      </c>
      <c r="P8" s="7">
        <v>15</v>
      </c>
      <c r="Q8" s="8">
        <v>192</v>
      </c>
      <c r="R8" s="1" t="str">
        <f>IF(SUM(H8:Q8)&lt;&gt;G8,"ERREUR","")</f>
        <v/>
      </c>
    </row>
    <row r="9" spans="1:18" ht="19.95" customHeight="1" thickBot="1" x14ac:dyDescent="0.35">
      <c r="A9" s="29"/>
      <c r="B9" s="31"/>
      <c r="C9" s="9">
        <f>C8/B8</f>
        <v>0.71034482758620687</v>
      </c>
      <c r="D9" s="9">
        <f>D8/B8</f>
        <v>0.71034482758620687</v>
      </c>
      <c r="E9" s="9">
        <f>E8/C8</f>
        <v>5.5478502080443829E-3</v>
      </c>
      <c r="F9" s="9">
        <f>F8/C8</f>
        <v>2.2191400832177532E-2</v>
      </c>
      <c r="G9" s="9">
        <f>G8/B8</f>
        <v>0.69064039408866995</v>
      </c>
      <c r="H9" s="9">
        <f>H8/G8</f>
        <v>7.1326676176890159E-3</v>
      </c>
      <c r="I9" s="9">
        <f>I8/G8</f>
        <v>0.36376604850213978</v>
      </c>
      <c r="J9" s="9">
        <f>J8/G8</f>
        <v>0</v>
      </c>
      <c r="K9" s="9">
        <f>K8/G8</f>
        <v>2.1398002853067047E-2</v>
      </c>
      <c r="L9" s="9">
        <f>L8/G8</f>
        <v>0</v>
      </c>
      <c r="M9" s="9">
        <f>M8/G8</f>
        <v>0.20684736091298145</v>
      </c>
      <c r="N9" s="9">
        <f>N8/G8</f>
        <v>8.5592011412268191E-3</v>
      </c>
      <c r="O9" s="9">
        <f>O8/G8</f>
        <v>9.700427960057062E-2</v>
      </c>
      <c r="P9" s="9">
        <f>P8/G8</f>
        <v>2.1398002853067047E-2</v>
      </c>
      <c r="Q9" s="10">
        <f>Q8/G8</f>
        <v>0.27389443651925821</v>
      </c>
      <c r="R9" s="1"/>
    </row>
    <row r="10" spans="1:18" ht="19.95" customHeight="1" x14ac:dyDescent="0.3">
      <c r="A10" s="28" t="s">
        <v>7</v>
      </c>
      <c r="B10" s="30">
        <v>974</v>
      </c>
      <c r="C10" s="4">
        <v>779</v>
      </c>
      <c r="D10" s="4">
        <v>779</v>
      </c>
      <c r="E10" s="4">
        <v>2</v>
      </c>
      <c r="F10" s="4">
        <v>11</v>
      </c>
      <c r="G10" s="5">
        <f t="shared" si="0"/>
        <v>766</v>
      </c>
      <c r="H10" s="6">
        <v>13</v>
      </c>
      <c r="I10" s="6">
        <v>192</v>
      </c>
      <c r="J10" s="6">
        <v>1</v>
      </c>
      <c r="K10" s="6">
        <v>4</v>
      </c>
      <c r="L10" s="6">
        <v>0</v>
      </c>
      <c r="M10" s="7">
        <v>128</v>
      </c>
      <c r="N10" s="7">
        <v>4</v>
      </c>
      <c r="O10" s="7">
        <v>76</v>
      </c>
      <c r="P10" s="7">
        <v>9</v>
      </c>
      <c r="Q10" s="8">
        <v>339</v>
      </c>
      <c r="R10" s="1" t="str">
        <f>IF(SUM(H10:Q10)&lt;&gt;G10,"ERREUR","")</f>
        <v/>
      </c>
    </row>
    <row r="11" spans="1:18" ht="19.95" customHeight="1" thickBot="1" x14ac:dyDescent="0.35">
      <c r="A11" s="29"/>
      <c r="B11" s="31"/>
      <c r="C11" s="9">
        <f>C10/B10</f>
        <v>0.79979466119096509</v>
      </c>
      <c r="D11" s="9">
        <f>D10/B10</f>
        <v>0.79979466119096509</v>
      </c>
      <c r="E11" s="9">
        <f>E10/C10</f>
        <v>2.5673940949935813E-3</v>
      </c>
      <c r="F11" s="9">
        <f>F10/C10</f>
        <v>1.4120667522464698E-2</v>
      </c>
      <c r="G11" s="9">
        <f>G10/B10</f>
        <v>0.78644763860369615</v>
      </c>
      <c r="H11" s="9">
        <f>H10/G10</f>
        <v>1.6971279373368148E-2</v>
      </c>
      <c r="I11" s="9">
        <f>I10/G10</f>
        <v>0.25065274151436029</v>
      </c>
      <c r="J11" s="9">
        <f>J10/G10</f>
        <v>1.3054830287206266E-3</v>
      </c>
      <c r="K11" s="9">
        <f>K10/G10</f>
        <v>5.2219321148825066E-3</v>
      </c>
      <c r="L11" s="9">
        <f>L10/G10</f>
        <v>0</v>
      </c>
      <c r="M11" s="9">
        <f>M10/G10</f>
        <v>0.16710182767624021</v>
      </c>
      <c r="N11" s="9">
        <f>N10/G10</f>
        <v>5.2219321148825066E-3</v>
      </c>
      <c r="O11" s="9">
        <f>O10/G10</f>
        <v>9.921671018276762E-2</v>
      </c>
      <c r="P11" s="9">
        <f>P10/G10</f>
        <v>1.1749347258485639E-2</v>
      </c>
      <c r="Q11" s="10">
        <f>Q10/G10</f>
        <v>0.44255874673629242</v>
      </c>
      <c r="R11" s="1"/>
    </row>
    <row r="12" spans="1:18" ht="19.95" customHeight="1" x14ac:dyDescent="0.3">
      <c r="A12" s="28" t="s">
        <v>5</v>
      </c>
      <c r="B12" s="30">
        <v>893</v>
      </c>
      <c r="C12" s="4">
        <v>649</v>
      </c>
      <c r="D12" s="4">
        <v>649</v>
      </c>
      <c r="E12" s="4">
        <v>3</v>
      </c>
      <c r="F12" s="4">
        <v>8</v>
      </c>
      <c r="G12" s="5">
        <f t="shared" si="0"/>
        <v>638</v>
      </c>
      <c r="H12" s="6">
        <v>9</v>
      </c>
      <c r="I12" s="6">
        <v>189</v>
      </c>
      <c r="J12" s="6">
        <v>0</v>
      </c>
      <c r="K12" s="6">
        <v>12</v>
      </c>
      <c r="L12" s="6">
        <v>0</v>
      </c>
      <c r="M12" s="7">
        <v>103</v>
      </c>
      <c r="N12" s="7">
        <v>3</v>
      </c>
      <c r="O12" s="7">
        <v>68</v>
      </c>
      <c r="P12" s="7">
        <v>9</v>
      </c>
      <c r="Q12" s="8">
        <v>245</v>
      </c>
      <c r="R12" s="1" t="str">
        <f>IF(SUM(H12:Q12)&lt;&gt;G12,"ERREUR","")</f>
        <v/>
      </c>
    </row>
    <row r="13" spans="1:18" ht="19.95" customHeight="1" thickBot="1" x14ac:dyDescent="0.35">
      <c r="A13" s="29"/>
      <c r="B13" s="31"/>
      <c r="C13" s="9">
        <f>C12/B12</f>
        <v>0.72676371780515114</v>
      </c>
      <c r="D13" s="9">
        <f>D12/B12</f>
        <v>0.72676371780515114</v>
      </c>
      <c r="E13" s="9">
        <f>E12/C12</f>
        <v>4.6224961479198771E-3</v>
      </c>
      <c r="F13" s="9">
        <f>F12/C12</f>
        <v>1.2326656394453005E-2</v>
      </c>
      <c r="G13" s="9">
        <f>G12/B12</f>
        <v>0.71444568868980962</v>
      </c>
      <c r="H13" s="9">
        <f>H12/G12</f>
        <v>1.4106583072100314E-2</v>
      </c>
      <c r="I13" s="9">
        <f>I12/G12</f>
        <v>0.29623824451410657</v>
      </c>
      <c r="J13" s="9">
        <f>J12/G12</f>
        <v>0</v>
      </c>
      <c r="K13" s="9">
        <f>K12/G12</f>
        <v>1.8808777429467086E-2</v>
      </c>
      <c r="L13" s="9">
        <f>L12/G12</f>
        <v>0</v>
      </c>
      <c r="M13" s="9">
        <f>M12/G12</f>
        <v>0.16144200626959249</v>
      </c>
      <c r="N13" s="9">
        <f>N12/G12</f>
        <v>4.7021943573667714E-3</v>
      </c>
      <c r="O13" s="9">
        <f>O12/G12</f>
        <v>0.10658307210031348</v>
      </c>
      <c r="P13" s="9">
        <f>P12/G12</f>
        <v>1.4106583072100314E-2</v>
      </c>
      <c r="Q13" s="10">
        <f>Q12/G12</f>
        <v>0.38401253918495298</v>
      </c>
      <c r="R13" s="1"/>
    </row>
    <row r="14" spans="1:18" ht="19.95" customHeight="1" x14ac:dyDescent="0.3">
      <c r="A14" s="28" t="s">
        <v>8</v>
      </c>
      <c r="B14" s="30">
        <v>1014</v>
      </c>
      <c r="C14" s="4">
        <v>689</v>
      </c>
      <c r="D14" s="4">
        <v>689</v>
      </c>
      <c r="E14" s="4">
        <v>5</v>
      </c>
      <c r="F14" s="4">
        <v>6</v>
      </c>
      <c r="G14" s="5">
        <f t="shared" si="0"/>
        <v>678</v>
      </c>
      <c r="H14" s="6">
        <v>6</v>
      </c>
      <c r="I14" s="6">
        <v>243</v>
      </c>
      <c r="J14" s="6">
        <v>0</v>
      </c>
      <c r="K14" s="6">
        <v>12</v>
      </c>
      <c r="L14" s="6">
        <v>0</v>
      </c>
      <c r="M14" s="7">
        <v>171</v>
      </c>
      <c r="N14" s="7">
        <v>10</v>
      </c>
      <c r="O14" s="7">
        <v>44</v>
      </c>
      <c r="P14" s="7">
        <v>9</v>
      </c>
      <c r="Q14" s="8">
        <v>183</v>
      </c>
      <c r="R14" s="1" t="str">
        <f>IF(SUM(H14:Q14)&lt;&gt;G14,"ERREUR","")</f>
        <v/>
      </c>
    </row>
    <row r="15" spans="1:18" ht="19.95" customHeight="1" thickBot="1" x14ac:dyDescent="0.35">
      <c r="A15" s="29"/>
      <c r="B15" s="31"/>
      <c r="C15" s="9">
        <f>C14/B14</f>
        <v>0.67948717948717952</v>
      </c>
      <c r="D15" s="9">
        <f>D14/B14</f>
        <v>0.67948717948717952</v>
      </c>
      <c r="E15" s="9">
        <f>E14/C14</f>
        <v>7.2568940493468797E-3</v>
      </c>
      <c r="F15" s="9">
        <f>F14/C14</f>
        <v>8.708272859216255E-3</v>
      </c>
      <c r="G15" s="9">
        <f>G14/B14</f>
        <v>0.66863905325443784</v>
      </c>
      <c r="H15" s="9">
        <f>H14/G14</f>
        <v>8.8495575221238937E-3</v>
      </c>
      <c r="I15" s="9">
        <f>I14/G14</f>
        <v>0.3584070796460177</v>
      </c>
      <c r="J15" s="9">
        <f>J14/G14</f>
        <v>0</v>
      </c>
      <c r="K15" s="9">
        <f>K14/G14</f>
        <v>1.7699115044247787E-2</v>
      </c>
      <c r="L15" s="9">
        <f>L14/G14</f>
        <v>0</v>
      </c>
      <c r="M15" s="9">
        <f>M14/G14</f>
        <v>0.25221238938053098</v>
      </c>
      <c r="N15" s="9">
        <f>N14/G14</f>
        <v>1.4749262536873156E-2</v>
      </c>
      <c r="O15" s="9">
        <f>O14/G14</f>
        <v>6.4896755162241887E-2</v>
      </c>
      <c r="P15" s="9">
        <f>P14/G14</f>
        <v>1.3274336283185841E-2</v>
      </c>
      <c r="Q15" s="10">
        <f>Q14/G14</f>
        <v>0.26991150442477874</v>
      </c>
      <c r="R15" s="1"/>
    </row>
    <row r="16" spans="1:18" ht="19.95" customHeight="1" x14ac:dyDescent="0.3">
      <c r="A16" s="28" t="s">
        <v>9</v>
      </c>
      <c r="B16" s="30">
        <v>1014</v>
      </c>
      <c r="C16" s="4">
        <v>760</v>
      </c>
      <c r="D16" s="4">
        <v>760</v>
      </c>
      <c r="E16" s="4">
        <v>6</v>
      </c>
      <c r="F16" s="4">
        <v>7</v>
      </c>
      <c r="G16" s="5">
        <f t="shared" si="0"/>
        <v>747</v>
      </c>
      <c r="H16" s="6">
        <v>8</v>
      </c>
      <c r="I16" s="6">
        <v>241</v>
      </c>
      <c r="J16" s="6">
        <v>0</v>
      </c>
      <c r="K16" s="6">
        <v>10</v>
      </c>
      <c r="L16" s="6">
        <v>0</v>
      </c>
      <c r="M16" s="7">
        <v>131</v>
      </c>
      <c r="N16" s="7">
        <v>8</v>
      </c>
      <c r="O16" s="7">
        <v>76</v>
      </c>
      <c r="P16" s="7">
        <v>8</v>
      </c>
      <c r="Q16" s="8">
        <v>265</v>
      </c>
      <c r="R16" s="1" t="str">
        <f>IF(SUM(H16:Q16)&lt;&gt;G16,"ERREUR","")</f>
        <v/>
      </c>
    </row>
    <row r="17" spans="1:18" ht="19.95" customHeight="1" thickBot="1" x14ac:dyDescent="0.35">
      <c r="A17" s="29"/>
      <c r="B17" s="31"/>
      <c r="C17" s="9">
        <f>C16/B16</f>
        <v>0.74950690335305725</v>
      </c>
      <c r="D17" s="9">
        <f>D16/B16</f>
        <v>0.74950690335305725</v>
      </c>
      <c r="E17" s="9">
        <f>E16/C16</f>
        <v>7.8947368421052634E-3</v>
      </c>
      <c r="F17" s="9">
        <f>F16/C16</f>
        <v>9.2105263157894728E-3</v>
      </c>
      <c r="G17" s="9">
        <f>G16/B16</f>
        <v>0.73668639053254437</v>
      </c>
      <c r="H17" s="9">
        <f>H16/G16</f>
        <v>1.0709504685408299E-2</v>
      </c>
      <c r="I17" s="9">
        <f>I16/G16</f>
        <v>0.32262382864792505</v>
      </c>
      <c r="J17" s="9">
        <f>J16/G16</f>
        <v>0</v>
      </c>
      <c r="K17" s="9">
        <f>K16/G16</f>
        <v>1.3386880856760375E-2</v>
      </c>
      <c r="L17" s="9">
        <f>L16/G16</f>
        <v>0</v>
      </c>
      <c r="M17" s="9">
        <f>M16/G16</f>
        <v>0.1753681392235609</v>
      </c>
      <c r="N17" s="9">
        <f>N16/G16</f>
        <v>1.0709504685408299E-2</v>
      </c>
      <c r="O17" s="9">
        <f>O16/G16</f>
        <v>0.10174029451137885</v>
      </c>
      <c r="P17" s="9">
        <f>P16/G16</f>
        <v>1.0709504685408299E-2</v>
      </c>
      <c r="Q17" s="10">
        <f>Q16/G16</f>
        <v>0.35475234270414996</v>
      </c>
      <c r="R17" s="1"/>
    </row>
    <row r="18" spans="1:18" ht="19.95" customHeight="1" x14ac:dyDescent="0.3">
      <c r="A18" s="28" t="s">
        <v>10</v>
      </c>
      <c r="B18" s="30">
        <v>783</v>
      </c>
      <c r="C18" s="4">
        <v>602</v>
      </c>
      <c r="D18" s="4">
        <v>602</v>
      </c>
      <c r="E18" s="4">
        <v>5</v>
      </c>
      <c r="F18" s="4">
        <v>7</v>
      </c>
      <c r="G18" s="5">
        <f t="shared" si="0"/>
        <v>590</v>
      </c>
      <c r="H18" s="6">
        <v>10</v>
      </c>
      <c r="I18" s="6">
        <v>185</v>
      </c>
      <c r="J18" s="6">
        <v>0</v>
      </c>
      <c r="K18" s="6">
        <v>12</v>
      </c>
      <c r="L18" s="6">
        <v>0</v>
      </c>
      <c r="M18" s="7">
        <v>138</v>
      </c>
      <c r="N18" s="7">
        <v>4</v>
      </c>
      <c r="O18" s="7">
        <v>53</v>
      </c>
      <c r="P18" s="7">
        <v>5</v>
      </c>
      <c r="Q18" s="8">
        <v>183</v>
      </c>
      <c r="R18" s="1" t="str">
        <f>IF(SUM(H18:Q18)&lt;&gt;G18,"ERREUR","")</f>
        <v/>
      </c>
    </row>
    <row r="19" spans="1:18" ht="19.95" customHeight="1" thickBot="1" x14ac:dyDescent="0.35">
      <c r="A19" s="29"/>
      <c r="B19" s="31"/>
      <c r="C19" s="9">
        <f>C18/B18</f>
        <v>0.76883780332056195</v>
      </c>
      <c r="D19" s="9">
        <f>D18/B18</f>
        <v>0.76883780332056195</v>
      </c>
      <c r="E19" s="9">
        <f>E18/C18</f>
        <v>8.3056478405315621E-3</v>
      </c>
      <c r="F19" s="9">
        <f>F18/C18</f>
        <v>1.1627906976744186E-2</v>
      </c>
      <c r="G19" s="9">
        <f>G18/B18</f>
        <v>0.75351213282247764</v>
      </c>
      <c r="H19" s="9">
        <f>H18/G18</f>
        <v>1.6949152542372881E-2</v>
      </c>
      <c r="I19" s="9">
        <f>I18/G18</f>
        <v>0.3135593220338983</v>
      </c>
      <c r="J19" s="9">
        <f>J18/G18</f>
        <v>0</v>
      </c>
      <c r="K19" s="9">
        <f>K18/G18</f>
        <v>2.0338983050847456E-2</v>
      </c>
      <c r="L19" s="9">
        <f>L18/G18</f>
        <v>0</v>
      </c>
      <c r="M19" s="9">
        <f>M18/G18</f>
        <v>0.23389830508474577</v>
      </c>
      <c r="N19" s="9">
        <f>N18/G18</f>
        <v>6.7796610169491523E-3</v>
      </c>
      <c r="O19" s="9">
        <f>O18/G18</f>
        <v>8.9830508474576271E-2</v>
      </c>
      <c r="P19" s="9">
        <f>P18/G18</f>
        <v>8.4745762711864406E-3</v>
      </c>
      <c r="Q19" s="10">
        <f>Q18/G18</f>
        <v>0.31016949152542372</v>
      </c>
      <c r="R19" s="1"/>
    </row>
    <row r="20" spans="1:18" ht="19.95" customHeight="1" x14ac:dyDescent="0.3">
      <c r="A20" s="28" t="s">
        <v>11</v>
      </c>
      <c r="B20" s="30">
        <v>1006</v>
      </c>
      <c r="C20" s="4">
        <v>745</v>
      </c>
      <c r="D20" s="4">
        <v>745</v>
      </c>
      <c r="E20" s="4">
        <v>11</v>
      </c>
      <c r="F20" s="4">
        <v>11</v>
      </c>
      <c r="G20" s="5">
        <f t="shared" si="0"/>
        <v>723</v>
      </c>
      <c r="H20" s="6">
        <v>9</v>
      </c>
      <c r="I20" s="6">
        <v>228</v>
      </c>
      <c r="J20" s="6">
        <v>0</v>
      </c>
      <c r="K20" s="6">
        <v>12</v>
      </c>
      <c r="L20" s="6">
        <v>0</v>
      </c>
      <c r="M20" s="7">
        <v>144</v>
      </c>
      <c r="N20" s="7">
        <v>3</v>
      </c>
      <c r="O20" s="7">
        <v>76</v>
      </c>
      <c r="P20" s="7">
        <v>12</v>
      </c>
      <c r="Q20" s="8">
        <v>239</v>
      </c>
      <c r="R20" s="1" t="str">
        <f>IF(SUM(H20:Q20)&lt;&gt;G20,"ERREUR","")</f>
        <v/>
      </c>
    </row>
    <row r="21" spans="1:18" ht="19.95" customHeight="1" thickBot="1" x14ac:dyDescent="0.35">
      <c r="A21" s="29"/>
      <c r="B21" s="31"/>
      <c r="C21" s="9">
        <f>C20/B20</f>
        <v>0.74055666003976139</v>
      </c>
      <c r="D21" s="9">
        <f>D20/B20</f>
        <v>0.74055666003976139</v>
      </c>
      <c r="E21" s="9">
        <f>E20/C20</f>
        <v>1.4765100671140939E-2</v>
      </c>
      <c r="F21" s="9">
        <f>F20/C20</f>
        <v>1.4765100671140939E-2</v>
      </c>
      <c r="G21" s="9">
        <f>G20/B20</f>
        <v>0.7186878727634195</v>
      </c>
      <c r="H21" s="9">
        <f>H20/G20</f>
        <v>1.2448132780082987E-2</v>
      </c>
      <c r="I21" s="9">
        <f>I20/G20</f>
        <v>0.31535269709543567</v>
      </c>
      <c r="J21" s="9">
        <f>J20/G20</f>
        <v>0</v>
      </c>
      <c r="K21" s="9">
        <f>K20/G20</f>
        <v>1.6597510373443983E-2</v>
      </c>
      <c r="L21" s="9">
        <f>L20/G20</f>
        <v>0</v>
      </c>
      <c r="M21" s="9">
        <f>M20/G20</f>
        <v>0.19917012448132779</v>
      </c>
      <c r="N21" s="9">
        <f>N20/G20</f>
        <v>4.1493775933609959E-3</v>
      </c>
      <c r="O21" s="9">
        <f>O20/G20</f>
        <v>0.10511756569847856</v>
      </c>
      <c r="P21" s="9">
        <f>P20/G20</f>
        <v>1.6597510373443983E-2</v>
      </c>
      <c r="Q21" s="10">
        <f>Q20/G20</f>
        <v>0.33056708160442599</v>
      </c>
      <c r="R21" s="1"/>
    </row>
    <row r="22" spans="1:18" ht="19.95" customHeight="1" x14ac:dyDescent="0.3">
      <c r="A22" s="28" t="s">
        <v>12</v>
      </c>
      <c r="B22" s="30">
        <v>745</v>
      </c>
      <c r="C22" s="4">
        <v>494</v>
      </c>
      <c r="D22" s="4">
        <v>494</v>
      </c>
      <c r="E22" s="4">
        <v>4</v>
      </c>
      <c r="F22" s="4">
        <v>5</v>
      </c>
      <c r="G22" s="5">
        <f>D22-E22-F22</f>
        <v>485</v>
      </c>
      <c r="H22" s="6">
        <v>6</v>
      </c>
      <c r="I22" s="6">
        <v>144</v>
      </c>
      <c r="J22" s="6">
        <v>0</v>
      </c>
      <c r="K22" s="6">
        <v>5</v>
      </c>
      <c r="L22" s="6">
        <v>0</v>
      </c>
      <c r="M22" s="7">
        <v>97</v>
      </c>
      <c r="N22" s="7">
        <v>0</v>
      </c>
      <c r="O22" s="7">
        <v>41</v>
      </c>
      <c r="P22" s="7">
        <v>15</v>
      </c>
      <c r="Q22" s="8">
        <v>177</v>
      </c>
      <c r="R22" s="1" t="str">
        <f>IF(SUM(H22:Q22)&lt;&gt;G22,"ERREUR","")</f>
        <v/>
      </c>
    </row>
    <row r="23" spans="1:18" ht="19.95" customHeight="1" thickBot="1" x14ac:dyDescent="0.35">
      <c r="A23" s="29"/>
      <c r="B23" s="31"/>
      <c r="C23" s="9">
        <f>C22/B22</f>
        <v>0.6630872483221476</v>
      </c>
      <c r="D23" s="9">
        <f>D22/B22</f>
        <v>0.6630872483221476</v>
      </c>
      <c r="E23" s="9">
        <f>E22/C22</f>
        <v>8.0971659919028341E-3</v>
      </c>
      <c r="F23" s="9">
        <f>F22/C22</f>
        <v>1.0121457489878543E-2</v>
      </c>
      <c r="G23" s="9">
        <f>G22/B22</f>
        <v>0.65100671140939592</v>
      </c>
      <c r="H23" s="9">
        <f>H22/G22</f>
        <v>1.2371134020618556E-2</v>
      </c>
      <c r="I23" s="9">
        <f>I22/G22</f>
        <v>0.29690721649484536</v>
      </c>
      <c r="J23" s="9">
        <f>J22/G22</f>
        <v>0</v>
      </c>
      <c r="K23" s="9">
        <f>K22/G22</f>
        <v>1.0309278350515464E-2</v>
      </c>
      <c r="L23" s="9">
        <f>L22/G22</f>
        <v>0</v>
      </c>
      <c r="M23" s="9">
        <f>M22/G22</f>
        <v>0.2</v>
      </c>
      <c r="N23" s="9">
        <f>N22/G22</f>
        <v>0</v>
      </c>
      <c r="O23" s="9">
        <f>O22/G22</f>
        <v>8.4536082474226809E-2</v>
      </c>
      <c r="P23" s="9">
        <f>P22/G22</f>
        <v>3.0927835051546393E-2</v>
      </c>
      <c r="Q23" s="10">
        <f>Q22/G22</f>
        <v>0.3649484536082474</v>
      </c>
      <c r="R23" s="1"/>
    </row>
    <row r="24" spans="1:18" ht="19.95" customHeight="1" x14ac:dyDescent="0.3">
      <c r="A24" s="15">
        <v>10</v>
      </c>
      <c r="B24" s="30">
        <v>461</v>
      </c>
      <c r="C24" s="4">
        <v>245</v>
      </c>
      <c r="D24" s="4">
        <v>245</v>
      </c>
      <c r="E24" s="4">
        <v>4</v>
      </c>
      <c r="F24" s="4">
        <v>2</v>
      </c>
      <c r="G24" s="21">
        <f>D24-E24-F24</f>
        <v>239</v>
      </c>
      <c r="H24" s="6">
        <v>0</v>
      </c>
      <c r="I24" s="6">
        <v>84</v>
      </c>
      <c r="J24" s="6">
        <v>0</v>
      </c>
      <c r="K24" s="6">
        <v>5</v>
      </c>
      <c r="L24" s="6">
        <v>0</v>
      </c>
      <c r="M24" s="6">
        <v>85</v>
      </c>
      <c r="N24" s="6">
        <v>6</v>
      </c>
      <c r="O24" s="6">
        <v>6</v>
      </c>
      <c r="P24" s="6">
        <v>5</v>
      </c>
      <c r="Q24" s="8">
        <v>48</v>
      </c>
      <c r="R24" s="1" t="str">
        <f>IF(SUM(H24:Q24)&lt;&gt;G24,"ERREUR","")</f>
        <v/>
      </c>
    </row>
    <row r="25" spans="1:18" ht="19.95" customHeight="1" thickBot="1" x14ac:dyDescent="0.35">
      <c r="A25" s="16" t="s">
        <v>22</v>
      </c>
      <c r="B25" s="31"/>
      <c r="C25" s="9">
        <f>C24/B24</f>
        <v>0.53145336225596529</v>
      </c>
      <c r="D25" s="9">
        <f>D24/B24</f>
        <v>0.53145336225596529</v>
      </c>
      <c r="E25" s="9">
        <f>E24/C24</f>
        <v>1.6326530612244899E-2</v>
      </c>
      <c r="F25" s="9">
        <f>F24/C24</f>
        <v>8.1632653061224497E-3</v>
      </c>
      <c r="G25" s="9">
        <f>G24/B24</f>
        <v>0.51843817787418656</v>
      </c>
      <c r="H25" s="9">
        <f>H24/G24</f>
        <v>0</v>
      </c>
      <c r="I25" s="9">
        <f>I24/G24</f>
        <v>0.35146443514644349</v>
      </c>
      <c r="J25" s="9">
        <f>J24/G24</f>
        <v>0</v>
      </c>
      <c r="K25" s="9">
        <f>K24/G24</f>
        <v>2.0920502092050208E-2</v>
      </c>
      <c r="L25" s="9">
        <f>L24/G24</f>
        <v>0</v>
      </c>
      <c r="M25" s="9">
        <f>M24/G24</f>
        <v>0.35564853556485354</v>
      </c>
      <c r="N25" s="9">
        <f>N24/G24</f>
        <v>2.5104602510460251E-2</v>
      </c>
      <c r="O25" s="9">
        <f>O24/G24</f>
        <v>2.5104602510460251E-2</v>
      </c>
      <c r="P25" s="9">
        <f>P24/G24</f>
        <v>2.0920502092050208E-2</v>
      </c>
      <c r="Q25" s="10">
        <f>Q24/G24</f>
        <v>0.20083682008368201</v>
      </c>
      <c r="R25" s="1"/>
    </row>
    <row r="26" spans="1:18" ht="40.049999999999997" customHeight="1" x14ac:dyDescent="0.3">
      <c r="A26" s="23" t="s">
        <v>14</v>
      </c>
      <c r="B26" s="22">
        <f>SUM(B6:B24)</f>
        <v>8886</v>
      </c>
      <c r="C26" s="22">
        <f t="shared" ref="C26:Q26" si="1">SUM(C6,C8,C10,C12,C14,C16,C18,C20,C22,C24)</f>
        <v>6405</v>
      </c>
      <c r="D26" s="22">
        <f t="shared" si="1"/>
        <v>6405</v>
      </c>
      <c r="E26" s="22">
        <f t="shared" si="1"/>
        <v>50</v>
      </c>
      <c r="F26" s="22">
        <f t="shared" si="1"/>
        <v>84</v>
      </c>
      <c r="G26" s="22">
        <f t="shared" si="1"/>
        <v>6271</v>
      </c>
      <c r="H26" s="22">
        <f t="shared" si="1"/>
        <v>72</v>
      </c>
      <c r="I26" s="22">
        <f t="shared" si="1"/>
        <v>1987</v>
      </c>
      <c r="J26" s="22">
        <f t="shared" si="1"/>
        <v>1</v>
      </c>
      <c r="K26" s="22">
        <f t="shared" si="1"/>
        <v>91</v>
      </c>
      <c r="L26" s="22">
        <f t="shared" si="1"/>
        <v>0</v>
      </c>
      <c r="M26" s="22">
        <f t="shared" si="1"/>
        <v>1278</v>
      </c>
      <c r="N26" s="22">
        <f t="shared" si="1"/>
        <v>49</v>
      </c>
      <c r="O26" s="22">
        <f t="shared" si="1"/>
        <v>593</v>
      </c>
      <c r="P26" s="22">
        <f t="shared" si="1"/>
        <v>100</v>
      </c>
      <c r="Q26" s="24">
        <f t="shared" si="1"/>
        <v>2100</v>
      </c>
      <c r="R26" s="1" t="str">
        <f>IF(SUM(H26:Q26)&lt;&gt;G26,"ERREUR","")</f>
        <v/>
      </c>
    </row>
    <row r="27" spans="1:18" ht="40.049999999999997" customHeight="1" thickBot="1" x14ac:dyDescent="0.35">
      <c r="A27" s="11" t="s">
        <v>13</v>
      </c>
      <c r="B27" s="12"/>
      <c r="C27" s="13">
        <f>C26/$B$26</f>
        <v>0.72079675894665762</v>
      </c>
      <c r="D27" s="13">
        <f>D26/$B$26</f>
        <v>0.72079675894665762</v>
      </c>
      <c r="E27" s="13">
        <f>E26/C26</f>
        <v>7.8064012490241998E-3</v>
      </c>
      <c r="F27" s="13">
        <f>F26/C26</f>
        <v>1.3114754098360656E-2</v>
      </c>
      <c r="G27" s="13">
        <f>G26/$B$26</f>
        <v>0.70571685797884309</v>
      </c>
      <c r="H27" s="13">
        <f>IF(G26,H26/$G$26,0)</f>
        <v>1.148142242066656E-2</v>
      </c>
      <c r="I27" s="13">
        <f>IF(G26,I26/$G$26,0)</f>
        <v>0.31685536597033964</v>
      </c>
      <c r="J27" s="13">
        <f>IF(G26,J26/$G$26,0)</f>
        <v>1.5946420028703555E-4</v>
      </c>
      <c r="K27" s="13">
        <f>IF(H26,K26/$G$26,0)</f>
        <v>1.4511242226120236E-2</v>
      </c>
      <c r="L27" s="13">
        <f>IF(G26,L26/$G$26,0)</f>
        <v>0</v>
      </c>
      <c r="M27" s="13">
        <f>IF(G26,M26/$G$26,0)</f>
        <v>0.20379524796683143</v>
      </c>
      <c r="N27" s="13">
        <f>IF(G26,N26/$G$26,0)</f>
        <v>7.8137458140647431E-3</v>
      </c>
      <c r="O27" s="13">
        <f>IF(G26,O26/$G$26,0)</f>
        <v>9.4562270770212092E-2</v>
      </c>
      <c r="P27" s="13">
        <f>IF(G26,P26/$G$26,0)</f>
        <v>1.5946420028703556E-2</v>
      </c>
      <c r="Q27" s="14">
        <f>IF(G26,Q26/$G$26,0)</f>
        <v>0.33487482060277468</v>
      </c>
    </row>
    <row r="29" spans="1:18" x14ac:dyDescent="0.3">
      <c r="F29" s="2"/>
    </row>
  </sheetData>
  <mergeCells count="21">
    <mergeCell ref="B24:B25"/>
    <mergeCell ref="A22:A23"/>
    <mergeCell ref="B22:B23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2:Q2"/>
    <mergeCell ref="A3:Q3"/>
    <mergeCell ref="A6:A7"/>
    <mergeCell ref="B6:B7"/>
    <mergeCell ref="A8:A9"/>
    <mergeCell ref="B8:B9"/>
  </mergeCells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Commune</vt:lpstr>
    </vt:vector>
  </TitlesOfParts>
  <Company>Mairie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Nicole Kisselberger</dc:creator>
  <cp:lastModifiedBy>ne pas détruire</cp:lastModifiedBy>
  <cp:lastPrinted>2024-06-30T20:46:43Z</cp:lastPrinted>
  <dcterms:created xsi:type="dcterms:W3CDTF">2015-03-04T09:55:24Z</dcterms:created>
  <dcterms:modified xsi:type="dcterms:W3CDTF">2024-06-30T20:47:00Z</dcterms:modified>
</cp:coreProperties>
</file>